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Ohje" sheetId="1" state="visible" r:id="rId3"/>
    <sheet name="Oma ennuste" sheetId="2" state="visible" r:id="rId4"/>
    <sheet name="Esimerkki"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<sst xmlns="http://schemas.openxmlformats.org/spreadsheetml/2006/main" count="115" uniqueCount="68">
  <si>
    <t xml:space="preserve">13 viikon kassavirtaennuste</t>
  </si>
  <si>
    <t xml:space="preserve">Geitel Consulting Oy · geitelconsulting.com · Versio 1.0 · 10/2026</t>
  </si>
  <si>
    <t xml:space="preserve">Mihin pohja on tarkoitettu</t>
  </si>
  <si>
    <t xml:space="preserve">Pohja näyttää viikko viikolta seuraavan 13 viikon eli noin kolmen kuukauden ajan, paljonko rahaa tulee ja menee ja riittääkö kassa. Tuloslaskelma kertoo kannattavuuden, mutta kassavirtaennuste kertoo, milloin raha on oikeasti tilillä.</t>
  </si>
  <si>
    <t xml:space="preserve">Näin käytät pohjaa</t>
  </si>
  <si>
    <t xml:space="preserve">1. Avaa välilehti "Oma ennuste". Täytä vain keltaiset solut, joiden luvut ovat sinisiä. Mustat luvut lasketaan kaavoilla.</t>
  </si>
  <si>
    <t xml:space="preserve">2. Syötä ensimmäisen viikon maanantai, tilien saldo ennusteen alkaessa ja kassapuskuri eli summa, jonka alle kassa ei saisi laskea.</t>
  </si>
  <si>
    <t xml:space="preserve">3. Kirjaa tulot sille viikolle, jolloin raha arviolta tulee tilille, ei laskun päivälle. Myyntisaamisissa käytä asiakkaiden todellista maksukäyttäytymistä.</t>
  </si>
  <si>
    <t xml:space="preserve">4. Kirjaa menot sille viikolle, jolloin ne maksetaan: ostolaskut eräpäivän mukaan, palkat palkkapäivänä, ALV ja työnantajasuoritukset eräpäivänä.</t>
  </si>
  <si>
    <t xml:space="preserve">5. Rivi "Ero kassapuskuriin" ja punainen korostus näyttävät viikot, joilla kassa alittaa puskurin. Niille viikoille tarvitaan toimenpide.</t>
  </si>
  <si>
    <t xml:space="preserve">6. Päivitä ennuste viikoittain: vaihda toteutuneet luvut ja siirrä ennustetta viikolla eteenpäin. Vertaa toteumaa ennusteeseen ja korjaa oletuksia.</t>
  </si>
  <si>
    <t xml:space="preserve">Välilehdet</t>
  </si>
  <si>
    <t xml:space="preserve">Oma ennuste: tyhjä pohja omille luvuillesi.</t>
  </si>
  <si>
    <t xml:space="preserve">Esimerkki: havainnollistava, keksitty yritys (liikevaihto noin 3 M€). Luvut eivät ole todellisen asiakkaan lukuja.</t>
  </si>
  <si>
    <t xml:space="preserve">Värit</t>
  </si>
  <si>
    <t xml:space="preserve">Keltainen solu ja sininen luku = syötä itse. Musta luku = kaava, älä muuta. Punainen korostus = kassa alittaa puskurin.</t>
  </si>
  <si>
    <t xml:space="preserve">Tyypilliset keinot, jos kassa uhkaa alittaa puskurin</t>
  </si>
  <si>
    <t xml:space="preserve">Laskuta nopeammin ja seuraa myyntisaamisia viikoittain · sovi maksuaikataulu suurille ostoille · ajoita investoinnit · neuvottele rahoitus ennen kuin sitä tarvitaan, ei vasta silloin.</t>
  </si>
  <si>
    <t xml:space="preserve">Vastuunrajaus</t>
  </si>
  <si>
    <t xml:space="preserve">Pohja on yleinen työkalu eikä korvaa yrityskohtaista neuvontaa. Tarkista verojen ja maksujen eräpäivät Verohallinnosta. Jos haluat, että ennuste rakennetaan yrityksesi luvuista, varaa maksuton keskustelu: geitelconsulting.com.</t>
  </si>
  <si>
    <t xml:space="preserve">Täytä keltaiset solut. Luvut euroina, ilman ALV-erittelyä: kirjaa todellinen tilille tuleva ja tililtä lähtevä raha.</t>
  </si>
  <si>
    <t xml:space="preserve">Ensimmäisen viikon maanantai</t>
  </si>
  <si>
    <t xml:space="preserve">Tilien saldo ennusteen alkaessa</t>
  </si>
  <si>
    <t xml:space="preserve">Kassapuskuri (vähimmäiskassa)</t>
  </si>
  <si>
    <t xml:space="preserve">Viikko</t>
  </si>
  <si>
    <t xml:space="preserve">Vko 1</t>
  </si>
  <si>
    <t xml:space="preserve">Vko 2</t>
  </si>
  <si>
    <t xml:space="preserve">Vko 3</t>
  </si>
  <si>
    <t xml:space="preserve">Vko 4</t>
  </si>
  <si>
    <t xml:space="preserve">Vko 5</t>
  </si>
  <si>
    <t xml:space="preserve">Vko 6</t>
  </si>
  <si>
    <t xml:space="preserve">Vko 7</t>
  </si>
  <si>
    <t xml:space="preserve">Vko 8</t>
  </si>
  <si>
    <t xml:space="preserve">Vko 9</t>
  </si>
  <si>
    <t xml:space="preserve">Vko 10</t>
  </si>
  <si>
    <t xml:space="preserve">Vko 11</t>
  </si>
  <si>
    <t xml:space="preserve">Vko 12</t>
  </si>
  <si>
    <t xml:space="preserve">Vko 13</t>
  </si>
  <si>
    <t xml:space="preserve">Yhteensä</t>
  </si>
  <si>
    <t xml:space="preserve">Viikko alkaa</t>
  </si>
  <si>
    <t xml:space="preserve">Kassaan tulevat</t>
  </si>
  <si>
    <t xml:space="preserve">Myyntisaamisten kertymä</t>
  </si>
  <si>
    <t xml:space="preserve">Käteis- ja korttimyynti</t>
  </si>
  <si>
    <t xml:space="preserve">Muut tulot (esim. rahoitus, ALV-palautus)</t>
  </si>
  <si>
    <t xml:space="preserve">Tulot yhteensä</t>
  </si>
  <si>
    <t xml:space="preserve">Kassasta lähtevät</t>
  </si>
  <si>
    <t xml:space="preserve">Ostolaskut ja toimittajat</t>
  </si>
  <si>
    <t xml:space="preserve">Palkat (nettopalkat)</t>
  </si>
  <si>
    <t xml:space="preserve">Ennakonpidätykset ja sotu-maksut</t>
  </si>
  <si>
    <t xml:space="preserve">Eläke- ja muut henkilösivukulut</t>
  </si>
  <si>
    <t xml:space="preserve">Arvonlisävero</t>
  </si>
  <si>
    <t xml:space="preserve">Vuokrat ja muut kiinteät kulut</t>
  </si>
  <si>
    <t xml:space="preserve">Lainojen lyhennykset ja korot</t>
  </si>
  <si>
    <t xml:space="preserve">Ennakkoverot</t>
  </si>
  <si>
    <t xml:space="preserve">Investoinnit</t>
  </si>
  <si>
    <t xml:space="preserve">Muut menot</t>
  </si>
  <si>
    <t xml:space="preserve">Menot yhteensä</t>
  </si>
  <si>
    <t xml:space="preserve">Kassan kehitys</t>
  </si>
  <si>
    <t xml:space="preserve">Nettokassavirta</t>
  </si>
  <si>
    <t xml:space="preserve">Kassa viikon alussa</t>
  </si>
  <si>
    <t xml:space="preserve">Kassa viikon lopussa</t>
  </si>
  <si>
    <t xml:space="preserve">Ero kassapuskuriin</t>
  </si>
  <si>
    <t xml:space="preserve">Huomio</t>
  </si>
  <si>
    <t xml:space="preserve">Pienin kassa 13 viikon aikana</t>
  </si>
  <si>
    <t xml:space="preserve">Viikko, jolla kassa on pienimmillään</t>
  </si>
  <si>
    <t xml:space="preserve">Viikkoja puskurin alapuolella</t>
  </si>
  <si>
    <t xml:space="preserve">13 viikon kassavirtaennuste · ESIMERKKI (havainnollistava)</t>
  </si>
  <si>
    <t xml:space="preserve">Havainnollistava esimerkki: keksitty yritys, ei todellisen asiakkaan lukuja.</t>
  </si>
</sst>
</file>

<file path=xl/styles.xml><?xml version="1.0" encoding="utf-8"?>
<styleSheet xmlns="http://schemas.openxmlformats.org/spreadsheetml/2006/main">
  <numFmts count="4">
    <numFmt numFmtId="164" formatCode="General"/>
    <numFmt numFmtId="165" formatCode="dd\.mm\.yyyy"/>
    <numFmt numFmtId="166" formatCode="#,##0&quot; €&quot;;\(#,##0&quot; €)&quot;;\-"/>
    <numFmt numFmtId="167" formatCode="dd\.mm\."/>
  </numFmts>
  <fonts count="18">
    <font>
      <sz val="11"/>
      <color theme="1"/>
      <name val="Calibri"/>
      <family val="2"/>
      <charset val="1"/>
    </font>
    <font>
      <sz val="10"/>
      <name val="Arial"/>
      <family val="0"/>
    </font>
    <font>
      <sz val="10"/>
      <name val="Arial"/>
      <family val="0"/>
    </font>
    <font>
      <sz val="10"/>
      <name val="Arial"/>
      <family val="0"/>
    </font>
    <font>
      <b val="true"/>
      <sz val="18"/>
      <color rgb="FF1E3A8A"/>
      <name val="Arial"/>
      <family val="0"/>
      <charset val="1"/>
    </font>
    <font>
      <sz val="10"/>
      <color rgb="FF6B7C93"/>
      <name val="Arial"/>
      <family val="0"/>
      <charset val="1"/>
    </font>
    <font>
      <b val="true"/>
      <sz val="12"/>
      <color rgb="FF1E3A8A"/>
      <name val="Arial"/>
      <family val="0"/>
      <charset val="1"/>
    </font>
    <font>
      <sz val="11"/>
      <name val="Arial"/>
      <family val="0"/>
      <charset val="1"/>
    </font>
    <font>
      <b val="true"/>
      <sz val="16"/>
      <color rgb="FF1E3A8A"/>
      <name val="Arial"/>
      <family val="0"/>
      <charset val="1"/>
    </font>
    <font>
      <sz val="11"/>
      <color rgb="FF0000FF"/>
      <name val="Arial"/>
      <family val="0"/>
      <charset val="1"/>
    </font>
    <font>
      <b val="true"/>
      <sz val="10"/>
      <color rgb="FFFFFFFF"/>
      <name val="Arial"/>
      <family val="0"/>
      <charset val="1"/>
    </font>
    <font>
      <b val="true"/>
      <sz val="11"/>
      <color rgb="FF1E3A8A"/>
      <name val="Arial"/>
      <family val="0"/>
      <charset val="1"/>
    </font>
    <font>
      <sz val="10"/>
      <name val="Arial"/>
      <family val="0"/>
      <charset val="1"/>
    </font>
    <font>
      <sz val="10"/>
      <color rgb="FF0000FF"/>
      <name val="Arial"/>
      <family val="0"/>
      <charset val="1"/>
    </font>
    <font>
      <b val="true"/>
      <sz val="10"/>
      <name val="Arial"/>
      <family val="0"/>
      <charset val="1"/>
    </font>
    <font>
      <b val="true"/>
      <sz val="11"/>
      <name val="Arial"/>
      <family val="0"/>
      <charset val="1"/>
    </font>
    <font>
      <b val="true"/>
      <sz val="9"/>
      <color rgb="FFC00000"/>
      <name val="Arial"/>
      <family val="0"/>
      <charset val="1"/>
    </font>
    <font>
      <i val="true"/>
      <sz val="10"/>
      <color rgb="FFC0000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E3A8A"/>
        <bgColor rgb="FF003366"/>
      </patternFill>
    </fill>
    <fill>
      <patternFill patternType="solid">
        <fgColor rgb="FFF4F2ED"/>
        <bgColor rgb="FFFFFFFF"/>
      </patternFill>
    </fill>
  </fills>
  <borders count="5">
    <border diagonalUp="false" diagonalDown="false">
      <left/>
      <right/>
      <top/>
      <bottom/>
      <diagonal/>
    </border>
    <border diagonalUp="false" diagonalDown="false">
      <left style="thin">
        <color rgb="FFD9DEE8"/>
      </left>
      <right style="thin">
        <color rgb="FFD9DEE8"/>
      </right>
      <top style="thin">
        <color rgb="FFD9DEE8"/>
      </top>
      <bottom style="thin">
        <color rgb="FFD9DEE8"/>
      </bottom>
      <diagonal/>
    </border>
    <border diagonalUp="false" diagonalDown="false">
      <left/>
      <right/>
      <top/>
      <bottom style="thin">
        <color rgb="FFD9DEE8"/>
      </bottom>
      <diagonal/>
    </border>
    <border diagonalUp="false" diagonalDown="false">
      <left/>
      <right/>
      <top style="thin"/>
      <bottom/>
      <diagonal/>
    </border>
    <border diagonalUp="false" diagonalDown="false">
      <left/>
      <right/>
      <top style="thin"/>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bottom" textRotation="0" wrapText="false" indent="0" shrinkToFit="false"/>
      <protection locked="true" hidden="false"/>
    </xf>
    <xf numFmtId="164" fontId="10" fillId="3" borderId="0" xfId="0" applyFont="true" applyBorder="false" applyAlignment="true" applyProtection="false">
      <alignment horizontal="center" vertical="bottom" textRotation="0" wrapText="false" indent="0" shrinkToFit="false"/>
      <protection locked="true" hidden="false"/>
    </xf>
    <xf numFmtId="167" fontId="10" fillId="3" borderId="0" xfId="0" applyFont="true" applyBorder="false" applyAlignment="true" applyProtection="false">
      <alignment horizontal="center" vertical="bottom" textRotation="0" wrapText="false" indent="0" shrinkToFit="false"/>
      <protection locked="true" hidden="false"/>
    </xf>
    <xf numFmtId="164" fontId="11"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3" fillId="2" borderId="2" xfId="0" applyFont="true" applyBorder="tru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4" fillId="0" borderId="3" xfId="0" applyFont="true" applyBorder="tru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6" fontId="15" fillId="0" borderId="4"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center"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9C0006"/>
      </font>
      <fill>
        <patternFill>
          <bgColor rgb="FFF8D7DA"/>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C0C0C0"/>
      <rgbColor rgb="FF6B7C93"/>
      <rgbColor rgb="FF9999FF"/>
      <rgbColor rgb="FF993366"/>
      <rgbColor rgb="FFF4F2ED"/>
      <rgbColor rgb="FFCCFFFF"/>
      <rgbColor rgb="FF660066"/>
      <rgbColor rgb="FFFF8080"/>
      <rgbColor rgb="FF0066CC"/>
      <rgbColor rgb="FFD9DE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7DA"/>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E3A8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100"/>
  </cols>
  <sheetData>
    <row r="2" customFormat="false" ht="22.0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39.55" hidden="false" customHeight="false" outlineLevel="0" collapsed="false">
      <c r="B6" s="5" t="s">
        <v>3</v>
      </c>
    </row>
    <row r="7" customFormat="false" ht="15" hidden="false" customHeight="false" outlineLevel="0" collapsed="false">
      <c r="B7" s="3"/>
    </row>
    <row r="8" customFormat="false" ht="15" hidden="false" customHeight="false" outlineLevel="0" collapsed="false">
      <c r="B8" s="4" t="s">
        <v>4</v>
      </c>
    </row>
    <row r="9" customFormat="false" ht="26.85" hidden="false" customHeight="false" outlineLevel="0" collapsed="false">
      <c r="B9" s="5" t="s">
        <v>5</v>
      </c>
    </row>
    <row r="10" customFormat="false" ht="26.85" hidden="false" customHeight="false" outlineLevel="0" collapsed="false">
      <c r="B10" s="5" t="s">
        <v>6</v>
      </c>
    </row>
    <row r="11" customFormat="false" ht="26.85" hidden="false" customHeight="false" outlineLevel="0" collapsed="false">
      <c r="B11" s="5" t="s">
        <v>7</v>
      </c>
    </row>
    <row r="12" customFormat="false" ht="26.85" hidden="false" customHeight="false" outlineLevel="0" collapsed="false">
      <c r="B12" s="5" t="s">
        <v>8</v>
      </c>
    </row>
    <row r="13" customFormat="false" ht="26.85" hidden="false" customHeight="false" outlineLevel="0" collapsed="false">
      <c r="B13" s="5" t="s">
        <v>9</v>
      </c>
    </row>
    <row r="14" customFormat="false" ht="26.85" hidden="false" customHeight="false" outlineLevel="0" collapsed="false">
      <c r="B14" s="5" t="s">
        <v>10</v>
      </c>
    </row>
    <row r="15" customFormat="false" ht="15" hidden="false" customHeight="false" outlineLevel="0" collapsed="false">
      <c r="B15" s="3"/>
    </row>
    <row r="16" customFormat="false" ht="15" hidden="false" customHeight="false" outlineLevel="0" collapsed="false">
      <c r="B16" s="4" t="s">
        <v>11</v>
      </c>
    </row>
    <row r="17" customFormat="false" ht="15" hidden="false" customHeight="false" outlineLevel="0" collapsed="false">
      <c r="B17" s="5" t="s">
        <v>12</v>
      </c>
    </row>
    <row r="18" customFormat="false" ht="26.85" hidden="false" customHeight="false" outlineLevel="0" collapsed="false">
      <c r="B18" s="5" t="s">
        <v>13</v>
      </c>
    </row>
    <row r="19" customFormat="false" ht="15" hidden="false" customHeight="false" outlineLevel="0" collapsed="false">
      <c r="B19" s="3"/>
    </row>
    <row r="20" customFormat="false" ht="15" hidden="false" customHeight="false" outlineLevel="0" collapsed="false">
      <c r="B20" s="4" t="s">
        <v>14</v>
      </c>
    </row>
    <row r="21" customFormat="false" ht="26.85" hidden="false" customHeight="false" outlineLevel="0" collapsed="false">
      <c r="B21" s="5" t="s">
        <v>15</v>
      </c>
    </row>
    <row r="22" customFormat="false" ht="15" hidden="false" customHeight="false" outlineLevel="0" collapsed="false">
      <c r="B22" s="3"/>
    </row>
    <row r="23" customFormat="false" ht="15" hidden="false" customHeight="false" outlineLevel="0" collapsed="false">
      <c r="B23" s="4" t="s">
        <v>16</v>
      </c>
    </row>
    <row r="24" customFormat="false" ht="26.85" hidden="false" customHeight="false" outlineLevel="0" collapsed="false">
      <c r="B24" s="5" t="s">
        <v>17</v>
      </c>
    </row>
    <row r="25" customFormat="false" ht="15" hidden="false" customHeight="false" outlineLevel="0" collapsed="false">
      <c r="B25" s="3"/>
    </row>
    <row r="26" customFormat="false" ht="15" hidden="false" customHeight="false" outlineLevel="0" collapsed="false">
      <c r="B26" s="4" t="s">
        <v>18</v>
      </c>
    </row>
    <row r="27" customFormat="false" ht="39.55" hidden="false" customHeight="false" outlineLevel="0" collapsed="false">
      <c r="B27" s="5"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15" min="2" style="0" width="12.5"/>
  </cols>
  <sheetData>
    <row r="1" customFormat="false" ht="19.7" hidden="false" customHeight="false" outlineLevel="0" collapsed="false">
      <c r="A1" s="6" t="s">
        <v>0</v>
      </c>
    </row>
    <row r="2" customFormat="false" ht="15" hidden="false" customHeight="false" outlineLevel="0" collapsed="false">
      <c r="A2" s="7" t="s">
        <v>20</v>
      </c>
    </row>
    <row r="4" customFormat="false" ht="15" hidden="false" customHeight="false" outlineLevel="0" collapsed="false">
      <c r="A4" s="8" t="s">
        <v>21</v>
      </c>
      <c r="B4" s="9"/>
    </row>
    <row r="5" customFormat="false" ht="15" hidden="false" customHeight="false" outlineLevel="0" collapsed="false">
      <c r="A5" s="8" t="s">
        <v>22</v>
      </c>
      <c r="B5" s="10"/>
    </row>
    <row r="6" customFormat="false" ht="15" hidden="false" customHeight="false" outlineLevel="0" collapsed="false">
      <c r="A6" s="8" t="s">
        <v>23</v>
      </c>
      <c r="B6" s="10"/>
    </row>
    <row r="8" customFormat="false" ht="15" hidden="false" customHeight="false" outlineLevel="0" collapsed="false">
      <c r="A8" s="11" t="s">
        <v>24</v>
      </c>
      <c r="B8" s="12" t="s">
        <v>25</v>
      </c>
      <c r="C8" s="12" t="s">
        <v>26</v>
      </c>
      <c r="D8" s="12" t="s">
        <v>27</v>
      </c>
      <c r="E8" s="12" t="s">
        <v>28</v>
      </c>
      <c r="F8" s="12" t="s">
        <v>29</v>
      </c>
      <c r="G8" s="12" t="s">
        <v>30</v>
      </c>
      <c r="H8" s="12" t="s">
        <v>31</v>
      </c>
      <c r="I8" s="12" t="s">
        <v>32</v>
      </c>
      <c r="J8" s="12" t="s">
        <v>33</v>
      </c>
      <c r="K8" s="12" t="s">
        <v>34</v>
      </c>
      <c r="L8" s="12" t="s">
        <v>35</v>
      </c>
      <c r="M8" s="12" t="s">
        <v>36</v>
      </c>
      <c r="N8" s="12" t="s">
        <v>37</v>
      </c>
      <c r="O8" s="12" t="s">
        <v>38</v>
      </c>
    </row>
    <row r="9" customFormat="false" ht="15" hidden="false" customHeight="false" outlineLevel="0" collapsed="false">
      <c r="A9" s="11" t="s">
        <v>39</v>
      </c>
      <c r="B9" s="13" t="str">
        <f aca="false">IF($B$4="","",$B$4+0)</f>
        <v/>
      </c>
      <c r="C9" s="13" t="str">
        <f aca="false">IF($B$4="","",$B$4+7)</f>
        <v/>
      </c>
      <c r="D9" s="13" t="str">
        <f aca="false">IF($B$4="","",$B$4+14)</f>
        <v/>
      </c>
      <c r="E9" s="13" t="str">
        <f aca="false">IF($B$4="","",$B$4+21)</f>
        <v/>
      </c>
      <c r="F9" s="13" t="str">
        <f aca="false">IF($B$4="","",$B$4+28)</f>
        <v/>
      </c>
      <c r="G9" s="13" t="str">
        <f aca="false">IF($B$4="","",$B$4+35)</f>
        <v/>
      </c>
      <c r="H9" s="13" t="str">
        <f aca="false">IF($B$4="","",$B$4+42)</f>
        <v/>
      </c>
      <c r="I9" s="13" t="str">
        <f aca="false">IF($B$4="","",$B$4+49)</f>
        <v/>
      </c>
      <c r="J9" s="13" t="str">
        <f aca="false">IF($B$4="","",$B$4+56)</f>
        <v/>
      </c>
      <c r="K9" s="13" t="str">
        <f aca="false">IF($B$4="","",$B$4+63)</f>
        <v/>
      </c>
      <c r="L9" s="13" t="str">
        <f aca="false">IF($B$4="","",$B$4+70)</f>
        <v/>
      </c>
      <c r="M9" s="13" t="str">
        <f aca="false">IF($B$4="","",$B$4+77)</f>
        <v/>
      </c>
      <c r="N9" s="13" t="str">
        <f aca="false">IF($B$4="","",$B$4+84)</f>
        <v/>
      </c>
      <c r="O9" s="12"/>
    </row>
    <row r="11" customFormat="false" ht="15" hidden="false" customHeight="false" outlineLevel="0" collapsed="false">
      <c r="A11" s="14" t="s">
        <v>40</v>
      </c>
      <c r="B11" s="15"/>
      <c r="C11" s="15"/>
      <c r="D11" s="15"/>
      <c r="E11" s="15"/>
      <c r="F11" s="15"/>
      <c r="G11" s="15"/>
      <c r="H11" s="15"/>
      <c r="I11" s="15"/>
      <c r="J11" s="15"/>
      <c r="K11" s="15"/>
      <c r="L11" s="15"/>
      <c r="M11" s="15"/>
      <c r="N11" s="15"/>
      <c r="O11" s="15"/>
    </row>
    <row r="12" customFormat="false" ht="15" hidden="false" customHeight="false" outlineLevel="0" collapsed="false">
      <c r="A12" s="16" t="s">
        <v>41</v>
      </c>
      <c r="B12" s="17"/>
      <c r="C12" s="17"/>
      <c r="D12" s="17"/>
      <c r="E12" s="17"/>
      <c r="F12" s="17"/>
      <c r="G12" s="17"/>
      <c r="H12" s="17"/>
      <c r="I12" s="17"/>
      <c r="J12" s="17"/>
      <c r="K12" s="17"/>
      <c r="L12" s="17"/>
      <c r="M12" s="17"/>
      <c r="N12" s="17"/>
      <c r="O12" s="18" t="n">
        <f aca="false">SUM(B12:N12)</f>
        <v>0</v>
      </c>
    </row>
    <row r="13" customFormat="false" ht="15" hidden="false" customHeight="false" outlineLevel="0" collapsed="false">
      <c r="A13" s="16" t="s">
        <v>42</v>
      </c>
      <c r="B13" s="17"/>
      <c r="C13" s="17"/>
      <c r="D13" s="17"/>
      <c r="E13" s="17"/>
      <c r="F13" s="17"/>
      <c r="G13" s="17"/>
      <c r="H13" s="17"/>
      <c r="I13" s="17"/>
      <c r="J13" s="17"/>
      <c r="K13" s="17"/>
      <c r="L13" s="17"/>
      <c r="M13" s="17"/>
      <c r="N13" s="17"/>
      <c r="O13" s="18" t="n">
        <f aca="false">SUM(B13:N13)</f>
        <v>0</v>
      </c>
    </row>
    <row r="14" customFormat="false" ht="15" hidden="false" customHeight="false" outlineLevel="0" collapsed="false">
      <c r="A14" s="16" t="s">
        <v>43</v>
      </c>
      <c r="B14" s="17"/>
      <c r="C14" s="17"/>
      <c r="D14" s="17"/>
      <c r="E14" s="17"/>
      <c r="F14" s="17"/>
      <c r="G14" s="17"/>
      <c r="H14" s="17"/>
      <c r="I14" s="17"/>
      <c r="J14" s="17"/>
      <c r="K14" s="17"/>
      <c r="L14" s="17"/>
      <c r="M14" s="17"/>
      <c r="N14" s="17"/>
      <c r="O14" s="18" t="n">
        <f aca="false">SUM(B14:N14)</f>
        <v>0</v>
      </c>
    </row>
    <row r="15" customFormat="false" ht="15" hidden="false" customHeight="false" outlineLevel="0" collapsed="false">
      <c r="A15" s="19" t="s">
        <v>44</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SUM(N12:N14)</f>
        <v>0</v>
      </c>
      <c r="O15" s="20" t="n">
        <f aca="false">SUM(O12:O14)</f>
        <v>0</v>
      </c>
    </row>
    <row r="17" customFormat="false" ht="15" hidden="false" customHeight="false" outlineLevel="0" collapsed="false">
      <c r="A17" s="14" t="s">
        <v>45</v>
      </c>
      <c r="B17" s="15"/>
      <c r="C17" s="15"/>
      <c r="D17" s="15"/>
      <c r="E17" s="15"/>
      <c r="F17" s="15"/>
      <c r="G17" s="15"/>
      <c r="H17" s="15"/>
      <c r="I17" s="15"/>
      <c r="J17" s="15"/>
      <c r="K17" s="15"/>
      <c r="L17" s="15"/>
      <c r="M17" s="15"/>
      <c r="N17" s="15"/>
      <c r="O17" s="15"/>
    </row>
    <row r="18" customFormat="false" ht="15" hidden="false" customHeight="false" outlineLevel="0" collapsed="false">
      <c r="A18" s="16" t="s">
        <v>46</v>
      </c>
      <c r="B18" s="17"/>
      <c r="C18" s="17"/>
      <c r="D18" s="17"/>
      <c r="E18" s="17"/>
      <c r="F18" s="17"/>
      <c r="G18" s="17"/>
      <c r="H18" s="17"/>
      <c r="I18" s="17"/>
      <c r="J18" s="17"/>
      <c r="K18" s="17"/>
      <c r="L18" s="17"/>
      <c r="M18" s="17"/>
      <c r="N18" s="17"/>
      <c r="O18" s="18" t="n">
        <f aca="false">SUM(B18:N18)</f>
        <v>0</v>
      </c>
    </row>
    <row r="19" customFormat="false" ht="15" hidden="false" customHeight="false" outlineLevel="0" collapsed="false">
      <c r="A19" s="16" t="s">
        <v>47</v>
      </c>
      <c r="B19" s="17"/>
      <c r="C19" s="17"/>
      <c r="D19" s="17"/>
      <c r="E19" s="17"/>
      <c r="F19" s="17"/>
      <c r="G19" s="17"/>
      <c r="H19" s="17"/>
      <c r="I19" s="17"/>
      <c r="J19" s="17"/>
      <c r="K19" s="17"/>
      <c r="L19" s="17"/>
      <c r="M19" s="17"/>
      <c r="N19" s="17"/>
      <c r="O19" s="18" t="n">
        <f aca="false">SUM(B19:N19)</f>
        <v>0</v>
      </c>
    </row>
    <row r="20" customFormat="false" ht="15" hidden="false" customHeight="false" outlineLevel="0" collapsed="false">
      <c r="A20" s="16" t="s">
        <v>48</v>
      </c>
      <c r="B20" s="17"/>
      <c r="C20" s="17"/>
      <c r="D20" s="17"/>
      <c r="E20" s="17"/>
      <c r="F20" s="17"/>
      <c r="G20" s="17"/>
      <c r="H20" s="17"/>
      <c r="I20" s="17"/>
      <c r="J20" s="17"/>
      <c r="K20" s="17"/>
      <c r="L20" s="17"/>
      <c r="M20" s="17"/>
      <c r="N20" s="17"/>
      <c r="O20" s="18" t="n">
        <f aca="false">SUM(B20:N20)</f>
        <v>0</v>
      </c>
    </row>
    <row r="21" customFormat="false" ht="15" hidden="false" customHeight="false" outlineLevel="0" collapsed="false">
      <c r="A21" s="16" t="s">
        <v>49</v>
      </c>
      <c r="B21" s="17"/>
      <c r="C21" s="17"/>
      <c r="D21" s="17"/>
      <c r="E21" s="17"/>
      <c r="F21" s="17"/>
      <c r="G21" s="17"/>
      <c r="H21" s="17"/>
      <c r="I21" s="17"/>
      <c r="J21" s="17"/>
      <c r="K21" s="17"/>
      <c r="L21" s="17"/>
      <c r="M21" s="17"/>
      <c r="N21" s="17"/>
      <c r="O21" s="18" t="n">
        <f aca="false">SUM(B21:N21)</f>
        <v>0</v>
      </c>
    </row>
    <row r="22" customFormat="false" ht="15" hidden="false" customHeight="false" outlineLevel="0" collapsed="false">
      <c r="A22" s="16" t="s">
        <v>50</v>
      </c>
      <c r="B22" s="17"/>
      <c r="C22" s="17"/>
      <c r="D22" s="17"/>
      <c r="E22" s="17"/>
      <c r="F22" s="17"/>
      <c r="G22" s="17"/>
      <c r="H22" s="17"/>
      <c r="I22" s="17"/>
      <c r="J22" s="17"/>
      <c r="K22" s="17"/>
      <c r="L22" s="17"/>
      <c r="M22" s="17"/>
      <c r="N22" s="17"/>
      <c r="O22" s="18" t="n">
        <f aca="false">SUM(B22:N22)</f>
        <v>0</v>
      </c>
    </row>
    <row r="23" customFormat="false" ht="15" hidden="false" customHeight="false" outlineLevel="0" collapsed="false">
      <c r="A23" s="16" t="s">
        <v>51</v>
      </c>
      <c r="B23" s="17"/>
      <c r="C23" s="17"/>
      <c r="D23" s="17"/>
      <c r="E23" s="17"/>
      <c r="F23" s="17"/>
      <c r="G23" s="17"/>
      <c r="H23" s="17"/>
      <c r="I23" s="17"/>
      <c r="J23" s="17"/>
      <c r="K23" s="17"/>
      <c r="L23" s="17"/>
      <c r="M23" s="17"/>
      <c r="N23" s="17"/>
      <c r="O23" s="18" t="n">
        <f aca="false">SUM(B23:N23)</f>
        <v>0</v>
      </c>
    </row>
    <row r="24" customFormat="false" ht="15" hidden="false" customHeight="false" outlineLevel="0" collapsed="false">
      <c r="A24" s="16" t="s">
        <v>52</v>
      </c>
      <c r="B24" s="17"/>
      <c r="C24" s="17"/>
      <c r="D24" s="17"/>
      <c r="E24" s="17"/>
      <c r="F24" s="17"/>
      <c r="G24" s="17"/>
      <c r="H24" s="17"/>
      <c r="I24" s="17"/>
      <c r="J24" s="17"/>
      <c r="K24" s="17"/>
      <c r="L24" s="17"/>
      <c r="M24" s="17"/>
      <c r="N24" s="17"/>
      <c r="O24" s="18" t="n">
        <f aca="false">SUM(B24:N24)</f>
        <v>0</v>
      </c>
    </row>
    <row r="25" customFormat="false" ht="15" hidden="false" customHeight="false" outlineLevel="0" collapsed="false">
      <c r="A25" s="16" t="s">
        <v>53</v>
      </c>
      <c r="B25" s="17"/>
      <c r="C25" s="17"/>
      <c r="D25" s="17"/>
      <c r="E25" s="17"/>
      <c r="F25" s="17"/>
      <c r="G25" s="17"/>
      <c r="H25" s="17"/>
      <c r="I25" s="17"/>
      <c r="J25" s="17"/>
      <c r="K25" s="17"/>
      <c r="L25" s="17"/>
      <c r="M25" s="17"/>
      <c r="N25" s="17"/>
      <c r="O25" s="18" t="n">
        <f aca="false">SUM(B25:N25)</f>
        <v>0</v>
      </c>
    </row>
    <row r="26" customFormat="false" ht="15" hidden="false" customHeight="false" outlineLevel="0" collapsed="false">
      <c r="A26" s="16" t="s">
        <v>54</v>
      </c>
      <c r="B26" s="17"/>
      <c r="C26" s="17"/>
      <c r="D26" s="17"/>
      <c r="E26" s="17"/>
      <c r="F26" s="17"/>
      <c r="G26" s="17"/>
      <c r="H26" s="17"/>
      <c r="I26" s="17"/>
      <c r="J26" s="17"/>
      <c r="K26" s="17"/>
      <c r="L26" s="17"/>
      <c r="M26" s="17"/>
      <c r="N26" s="17"/>
      <c r="O26" s="18" t="n">
        <f aca="false">SUM(B26:N26)</f>
        <v>0</v>
      </c>
    </row>
    <row r="27" customFormat="false" ht="15" hidden="false" customHeight="false" outlineLevel="0" collapsed="false">
      <c r="A27" s="16" t="s">
        <v>55</v>
      </c>
      <c r="B27" s="17"/>
      <c r="C27" s="17"/>
      <c r="D27" s="17"/>
      <c r="E27" s="17"/>
      <c r="F27" s="17"/>
      <c r="G27" s="17"/>
      <c r="H27" s="17"/>
      <c r="I27" s="17"/>
      <c r="J27" s="17"/>
      <c r="K27" s="17"/>
      <c r="L27" s="17"/>
      <c r="M27" s="17"/>
      <c r="N27" s="17"/>
      <c r="O27" s="18" t="n">
        <f aca="false">SUM(B27:N27)</f>
        <v>0</v>
      </c>
    </row>
    <row r="28" customFormat="false" ht="15" hidden="false" customHeight="false" outlineLevel="0" collapsed="false">
      <c r="A28" s="19" t="s">
        <v>56</v>
      </c>
      <c r="B28" s="20" t="n">
        <f aca="false">SUM(B18:B27)</f>
        <v>0</v>
      </c>
      <c r="C28" s="20" t="n">
        <f aca="false">SUM(C18:C27)</f>
        <v>0</v>
      </c>
      <c r="D28" s="20" t="n">
        <f aca="false">SUM(D18:D27)</f>
        <v>0</v>
      </c>
      <c r="E28" s="20" t="n">
        <f aca="false">SUM(E18:E27)</f>
        <v>0</v>
      </c>
      <c r="F28" s="20" t="n">
        <f aca="false">SUM(F18:F27)</f>
        <v>0</v>
      </c>
      <c r="G28" s="20" t="n">
        <f aca="false">SUM(G18:G27)</f>
        <v>0</v>
      </c>
      <c r="H28" s="20" t="n">
        <f aca="false">SUM(H18:H27)</f>
        <v>0</v>
      </c>
      <c r="I28" s="20" t="n">
        <f aca="false">SUM(I18:I27)</f>
        <v>0</v>
      </c>
      <c r="J28" s="20" t="n">
        <f aca="false">SUM(J18:J27)</f>
        <v>0</v>
      </c>
      <c r="K28" s="20" t="n">
        <f aca="false">SUM(K18:K27)</f>
        <v>0</v>
      </c>
      <c r="L28" s="20" t="n">
        <f aca="false">SUM(L18:L27)</f>
        <v>0</v>
      </c>
      <c r="M28" s="20" t="n">
        <f aca="false">SUM(M18:M27)</f>
        <v>0</v>
      </c>
      <c r="N28" s="20" t="n">
        <f aca="false">SUM(N18:N27)</f>
        <v>0</v>
      </c>
      <c r="O28" s="20" t="n">
        <f aca="false">SUM(O18:O27)</f>
        <v>0</v>
      </c>
    </row>
    <row r="30" customFormat="false" ht="15" hidden="false" customHeight="false" outlineLevel="0" collapsed="false">
      <c r="A30" s="14" t="s">
        <v>57</v>
      </c>
      <c r="B30" s="15"/>
      <c r="C30" s="15"/>
      <c r="D30" s="15"/>
      <c r="E30" s="15"/>
      <c r="F30" s="15"/>
      <c r="G30" s="15"/>
      <c r="H30" s="15"/>
      <c r="I30" s="15"/>
      <c r="J30" s="15"/>
      <c r="K30" s="15"/>
      <c r="L30" s="15"/>
      <c r="M30" s="15"/>
      <c r="N30" s="15"/>
      <c r="O30" s="15"/>
    </row>
    <row r="31" customFormat="false" ht="15" hidden="false" customHeight="false" outlineLevel="0" collapsed="false">
      <c r="A31" s="19" t="s">
        <v>58</v>
      </c>
      <c r="B31" s="18" t="n">
        <f aca="false">B15-B28</f>
        <v>0</v>
      </c>
      <c r="C31" s="18" t="n">
        <f aca="false">C15-C28</f>
        <v>0</v>
      </c>
      <c r="D31" s="18" t="n">
        <f aca="false">D15-D28</f>
        <v>0</v>
      </c>
      <c r="E31" s="18" t="n">
        <f aca="false">E15-E28</f>
        <v>0</v>
      </c>
      <c r="F31" s="18" t="n">
        <f aca="false">F15-F28</f>
        <v>0</v>
      </c>
      <c r="G31" s="18" t="n">
        <f aca="false">G15-G28</f>
        <v>0</v>
      </c>
      <c r="H31" s="18" t="n">
        <f aca="false">H15-H28</f>
        <v>0</v>
      </c>
      <c r="I31" s="18" t="n">
        <f aca="false">I15-I28</f>
        <v>0</v>
      </c>
      <c r="J31" s="18" t="n">
        <f aca="false">J15-J28</f>
        <v>0</v>
      </c>
      <c r="K31" s="18" t="n">
        <f aca="false">K15-K28</f>
        <v>0</v>
      </c>
      <c r="L31" s="18" t="n">
        <f aca="false">L15-L28</f>
        <v>0</v>
      </c>
      <c r="M31" s="18" t="n">
        <f aca="false">M15-M28</f>
        <v>0</v>
      </c>
      <c r="N31" s="18" t="n">
        <f aca="false">N15-N28</f>
        <v>0</v>
      </c>
      <c r="O31" s="18" t="n">
        <f aca="false">O15-O28</f>
        <v>0</v>
      </c>
    </row>
    <row r="32" customFormat="false" ht="15" hidden="false" customHeight="false" outlineLevel="0" collapsed="false">
      <c r="A32" s="16" t="s">
        <v>59</v>
      </c>
      <c r="B32" s="21" t="n">
        <f aca="false">$B$5</f>
        <v>0</v>
      </c>
      <c r="C32" s="21" t="n">
        <f aca="false">B33</f>
        <v>0</v>
      </c>
      <c r="D32" s="21" t="n">
        <f aca="false">C33</f>
        <v>0</v>
      </c>
      <c r="E32" s="21" t="n">
        <f aca="false">D33</f>
        <v>0</v>
      </c>
      <c r="F32" s="21" t="n">
        <f aca="false">E33</f>
        <v>0</v>
      </c>
      <c r="G32" s="21" t="n">
        <f aca="false">F33</f>
        <v>0</v>
      </c>
      <c r="H32" s="21" t="n">
        <f aca="false">G33</f>
        <v>0</v>
      </c>
      <c r="I32" s="21" t="n">
        <f aca="false">H33</f>
        <v>0</v>
      </c>
      <c r="J32" s="21" t="n">
        <f aca="false">I33</f>
        <v>0</v>
      </c>
      <c r="K32" s="21" t="n">
        <f aca="false">J33</f>
        <v>0</v>
      </c>
      <c r="L32" s="21" t="n">
        <f aca="false">K33</f>
        <v>0</v>
      </c>
      <c r="M32" s="21" t="n">
        <f aca="false">L33</f>
        <v>0</v>
      </c>
      <c r="N32" s="21" t="n">
        <f aca="false">M33</f>
        <v>0</v>
      </c>
    </row>
    <row r="33" customFormat="false" ht="15" hidden="false" customHeight="false" outlineLevel="0" collapsed="false">
      <c r="A33" s="22" t="s">
        <v>60</v>
      </c>
      <c r="B33" s="23" t="n">
        <f aca="false">B32+B31</f>
        <v>0</v>
      </c>
      <c r="C33" s="23" t="n">
        <f aca="false">C32+C31</f>
        <v>0</v>
      </c>
      <c r="D33" s="23" t="n">
        <f aca="false">D32+D31</f>
        <v>0</v>
      </c>
      <c r="E33" s="23" t="n">
        <f aca="false">E32+E31</f>
        <v>0</v>
      </c>
      <c r="F33" s="23" t="n">
        <f aca="false">F32+F31</f>
        <v>0</v>
      </c>
      <c r="G33" s="23" t="n">
        <f aca="false">G32+G31</f>
        <v>0</v>
      </c>
      <c r="H33" s="23" t="n">
        <f aca="false">H32+H31</f>
        <v>0</v>
      </c>
      <c r="I33" s="23" t="n">
        <f aca="false">I32+I31</f>
        <v>0</v>
      </c>
      <c r="J33" s="23" t="n">
        <f aca="false">J32+J31</f>
        <v>0</v>
      </c>
      <c r="K33" s="23" t="n">
        <f aca="false">K32+K31</f>
        <v>0</v>
      </c>
      <c r="L33" s="23" t="n">
        <f aca="false">L32+L31</f>
        <v>0</v>
      </c>
      <c r="M33" s="23" t="n">
        <f aca="false">M32+M31</f>
        <v>0</v>
      </c>
      <c r="N33" s="23" t="n">
        <f aca="false">N32+N31</f>
        <v>0</v>
      </c>
    </row>
    <row r="34" customFormat="false" ht="15" hidden="false" customHeight="false" outlineLevel="0" collapsed="false">
      <c r="A34" s="16" t="s">
        <v>61</v>
      </c>
      <c r="B34" s="21" t="n">
        <f aca="false">B33-$B$6</f>
        <v>0</v>
      </c>
      <c r="C34" s="21" t="n">
        <f aca="false">C33-$B$6</f>
        <v>0</v>
      </c>
      <c r="D34" s="21" t="n">
        <f aca="false">D33-$B$6</f>
        <v>0</v>
      </c>
      <c r="E34" s="21" t="n">
        <f aca="false">E33-$B$6</f>
        <v>0</v>
      </c>
      <c r="F34" s="21" t="n">
        <f aca="false">F33-$B$6</f>
        <v>0</v>
      </c>
      <c r="G34" s="21" t="n">
        <f aca="false">G33-$B$6</f>
        <v>0</v>
      </c>
      <c r="H34" s="21" t="n">
        <f aca="false">H33-$B$6</f>
        <v>0</v>
      </c>
      <c r="I34" s="21" t="n">
        <f aca="false">I33-$B$6</f>
        <v>0</v>
      </c>
      <c r="J34" s="21" t="n">
        <f aca="false">J33-$B$6</f>
        <v>0</v>
      </c>
      <c r="K34" s="21" t="n">
        <f aca="false">K33-$B$6</f>
        <v>0</v>
      </c>
      <c r="L34" s="21" t="n">
        <f aca="false">L33-$B$6</f>
        <v>0</v>
      </c>
      <c r="M34" s="21" t="n">
        <f aca="false">M33-$B$6</f>
        <v>0</v>
      </c>
      <c r="N34" s="21" t="n">
        <f aca="false">N33-$B$6</f>
        <v>0</v>
      </c>
    </row>
    <row r="35" customFormat="false" ht="15" hidden="false" customHeight="false" outlineLevel="0" collapsed="false">
      <c r="A35" s="16" t="s">
        <v>62</v>
      </c>
      <c r="B35" s="24" t="str">
        <f aca="false">IF(AND($B$6&lt;&gt;"",B34&lt;0),"Alle puskurin","")</f>
        <v/>
      </c>
      <c r="C35" s="24" t="str">
        <f aca="false">IF(AND($B$6&lt;&gt;"",C34&lt;0),"Alle puskurin","")</f>
        <v/>
      </c>
      <c r="D35" s="24" t="str">
        <f aca="false">IF(AND($B$6&lt;&gt;"",D34&lt;0),"Alle puskurin","")</f>
        <v/>
      </c>
      <c r="E35" s="24" t="str">
        <f aca="false">IF(AND($B$6&lt;&gt;"",E34&lt;0),"Alle puskurin","")</f>
        <v/>
      </c>
      <c r="F35" s="24" t="str">
        <f aca="false">IF(AND($B$6&lt;&gt;"",F34&lt;0),"Alle puskurin","")</f>
        <v/>
      </c>
      <c r="G35" s="24" t="str">
        <f aca="false">IF(AND($B$6&lt;&gt;"",G34&lt;0),"Alle puskurin","")</f>
        <v/>
      </c>
      <c r="H35" s="24" t="str">
        <f aca="false">IF(AND($B$6&lt;&gt;"",H34&lt;0),"Alle puskurin","")</f>
        <v/>
      </c>
      <c r="I35" s="24" t="str">
        <f aca="false">IF(AND($B$6&lt;&gt;"",I34&lt;0),"Alle puskurin","")</f>
        <v/>
      </c>
      <c r="J35" s="24" t="str">
        <f aca="false">IF(AND($B$6&lt;&gt;"",J34&lt;0),"Alle puskurin","")</f>
        <v/>
      </c>
      <c r="K35" s="24" t="str">
        <f aca="false">IF(AND($B$6&lt;&gt;"",K34&lt;0),"Alle puskurin","")</f>
        <v/>
      </c>
      <c r="L35" s="24" t="str">
        <f aca="false">IF(AND($B$6&lt;&gt;"",L34&lt;0),"Alle puskurin","")</f>
        <v/>
      </c>
      <c r="M35" s="24" t="str">
        <f aca="false">IF(AND($B$6&lt;&gt;"",M34&lt;0),"Alle puskurin","")</f>
        <v/>
      </c>
      <c r="N35" s="24" t="str">
        <f aca="false">IF(AND($B$6&lt;&gt;"",N34&lt;0),"Alle puskurin","")</f>
        <v/>
      </c>
    </row>
    <row r="37" customFormat="false" ht="15" hidden="false" customHeight="false" outlineLevel="0" collapsed="false">
      <c r="A37" s="19" t="s">
        <v>63</v>
      </c>
      <c r="B37" s="18" t="n">
        <f aca="false">MIN(B33:N33)</f>
        <v>0</v>
      </c>
    </row>
    <row r="38" customFormat="false" ht="15" hidden="false" customHeight="false" outlineLevel="0" collapsed="false">
      <c r="A38" s="16" t="s">
        <v>64</v>
      </c>
      <c r="B38" s="16" t="str">
        <f aca="false">INDEX(B8:N8,MATCH(MIN(B33:N33),B33:N33,0))</f>
        <v>Vko 1</v>
      </c>
    </row>
    <row r="39" customFormat="false" ht="15" hidden="false" customHeight="false" outlineLevel="0" collapsed="false">
      <c r="A39" s="16" t="s">
        <v>65</v>
      </c>
      <c r="B39" s="16" t="n">
        <f aca="false">IF($B$6="",0,COUNTIF(B34:N34,"&lt;0"))</f>
        <v>0</v>
      </c>
    </row>
  </sheetData>
  <conditionalFormatting sqref="B33:N33">
    <cfRule type="expression" priority="2" aboveAverage="0" equalAverage="0" bottom="0" percent="0" rank="0" text="" dxfId="0">
      <formula>AND($B$6&lt;&gt;"",B33&lt;$B$6)</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15" min="2" style="0" width="12.5"/>
  </cols>
  <sheetData>
    <row r="1" customFormat="false" ht="19.7" hidden="false" customHeight="false" outlineLevel="0" collapsed="false">
      <c r="A1" s="6" t="s">
        <v>66</v>
      </c>
    </row>
    <row r="2" customFormat="false" ht="15" hidden="false" customHeight="false" outlineLevel="0" collapsed="false">
      <c r="A2" s="7" t="s">
        <v>20</v>
      </c>
    </row>
    <row r="3" customFormat="false" ht="15" hidden="false" customHeight="false" outlineLevel="0" collapsed="false">
      <c r="A3" s="25" t="s">
        <v>67</v>
      </c>
    </row>
    <row r="4" customFormat="false" ht="15" hidden="false" customHeight="false" outlineLevel="0" collapsed="false">
      <c r="A4" s="8" t="s">
        <v>21</v>
      </c>
      <c r="B4" s="9" t="n">
        <v>46328</v>
      </c>
    </row>
    <row r="5" customFormat="false" ht="15" hidden="false" customHeight="false" outlineLevel="0" collapsed="false">
      <c r="A5" s="8" t="s">
        <v>22</v>
      </c>
      <c r="B5" s="10" t="n">
        <v>85000</v>
      </c>
    </row>
    <row r="6" customFormat="false" ht="15" hidden="false" customHeight="false" outlineLevel="0" collapsed="false">
      <c r="A6" s="8" t="s">
        <v>23</v>
      </c>
      <c r="B6" s="10" t="n">
        <v>60000</v>
      </c>
    </row>
    <row r="8" customFormat="false" ht="15" hidden="false" customHeight="false" outlineLevel="0" collapsed="false">
      <c r="A8" s="11" t="s">
        <v>24</v>
      </c>
      <c r="B8" s="12" t="s">
        <v>25</v>
      </c>
      <c r="C8" s="12" t="s">
        <v>26</v>
      </c>
      <c r="D8" s="12" t="s">
        <v>27</v>
      </c>
      <c r="E8" s="12" t="s">
        <v>28</v>
      </c>
      <c r="F8" s="12" t="s">
        <v>29</v>
      </c>
      <c r="G8" s="12" t="s">
        <v>30</v>
      </c>
      <c r="H8" s="12" t="s">
        <v>31</v>
      </c>
      <c r="I8" s="12" t="s">
        <v>32</v>
      </c>
      <c r="J8" s="12" t="s">
        <v>33</v>
      </c>
      <c r="K8" s="12" t="s">
        <v>34</v>
      </c>
      <c r="L8" s="12" t="s">
        <v>35</v>
      </c>
      <c r="M8" s="12" t="s">
        <v>36</v>
      </c>
      <c r="N8" s="12" t="s">
        <v>37</v>
      </c>
      <c r="O8" s="12" t="s">
        <v>38</v>
      </c>
    </row>
    <row r="9" customFormat="false" ht="15" hidden="false" customHeight="false" outlineLevel="0" collapsed="false">
      <c r="A9" s="11" t="s">
        <v>39</v>
      </c>
      <c r="B9" s="13" t="n">
        <f aca="false">IF($B$4="","",$B$4+0)</f>
        <v>46328</v>
      </c>
      <c r="C9" s="13" t="n">
        <f aca="false">IF($B$4="","",$B$4+7)</f>
        <v>46335</v>
      </c>
      <c r="D9" s="13" t="n">
        <f aca="false">IF($B$4="","",$B$4+14)</f>
        <v>46342</v>
      </c>
      <c r="E9" s="13" t="n">
        <f aca="false">IF($B$4="","",$B$4+21)</f>
        <v>46349</v>
      </c>
      <c r="F9" s="13" t="n">
        <f aca="false">IF($B$4="","",$B$4+28)</f>
        <v>46356</v>
      </c>
      <c r="G9" s="13" t="n">
        <f aca="false">IF($B$4="","",$B$4+35)</f>
        <v>46363</v>
      </c>
      <c r="H9" s="13" t="n">
        <f aca="false">IF($B$4="","",$B$4+42)</f>
        <v>46370</v>
      </c>
      <c r="I9" s="13" t="n">
        <f aca="false">IF($B$4="","",$B$4+49)</f>
        <v>46377</v>
      </c>
      <c r="J9" s="13" t="n">
        <f aca="false">IF($B$4="","",$B$4+56)</f>
        <v>46384</v>
      </c>
      <c r="K9" s="13" t="n">
        <f aca="false">IF($B$4="","",$B$4+63)</f>
        <v>46391</v>
      </c>
      <c r="L9" s="13" t="n">
        <f aca="false">IF($B$4="","",$B$4+70)</f>
        <v>46398</v>
      </c>
      <c r="M9" s="13" t="n">
        <f aca="false">IF($B$4="","",$B$4+77)</f>
        <v>46405</v>
      </c>
      <c r="N9" s="13" t="n">
        <f aca="false">IF($B$4="","",$B$4+84)</f>
        <v>46412</v>
      </c>
      <c r="O9" s="12"/>
    </row>
    <row r="11" customFormat="false" ht="15" hidden="false" customHeight="false" outlineLevel="0" collapsed="false">
      <c r="A11" s="14" t="s">
        <v>40</v>
      </c>
      <c r="B11" s="15"/>
      <c r="C11" s="15"/>
      <c r="D11" s="15"/>
      <c r="E11" s="15"/>
      <c r="F11" s="15"/>
      <c r="G11" s="15"/>
      <c r="H11" s="15"/>
      <c r="I11" s="15"/>
      <c r="J11" s="15"/>
      <c r="K11" s="15"/>
      <c r="L11" s="15"/>
      <c r="M11" s="15"/>
      <c r="N11" s="15"/>
      <c r="O11" s="15"/>
    </row>
    <row r="12" customFormat="false" ht="15" hidden="false" customHeight="false" outlineLevel="0" collapsed="false">
      <c r="A12" s="16" t="s">
        <v>41</v>
      </c>
      <c r="B12" s="17" t="n">
        <v>52000</v>
      </c>
      <c r="C12" s="17" t="n">
        <v>48000</v>
      </c>
      <c r="D12" s="17" t="n">
        <v>61000</v>
      </c>
      <c r="E12" s="17" t="n">
        <v>55000</v>
      </c>
      <c r="F12" s="17" t="n">
        <v>47000</v>
      </c>
      <c r="G12" s="17" t="n">
        <v>58000</v>
      </c>
      <c r="H12" s="17" t="n">
        <v>62000</v>
      </c>
      <c r="I12" s="17" t="n">
        <v>50000</v>
      </c>
      <c r="J12" s="17" t="n">
        <v>49000</v>
      </c>
      <c r="K12" s="17" t="n">
        <v>57000</v>
      </c>
      <c r="L12" s="17" t="n">
        <v>60000</v>
      </c>
      <c r="M12" s="17" t="n">
        <v>54000</v>
      </c>
      <c r="N12" s="17" t="n">
        <v>58000</v>
      </c>
      <c r="O12" s="18" t="n">
        <f aca="false">SUM(B12:N12)</f>
        <v>711000</v>
      </c>
    </row>
    <row r="13" customFormat="false" ht="15" hidden="false" customHeight="false" outlineLevel="0" collapsed="false">
      <c r="A13" s="16" t="s">
        <v>42</v>
      </c>
      <c r="B13" s="17" t="n">
        <v>0</v>
      </c>
      <c r="C13" s="17" t="n">
        <v>0</v>
      </c>
      <c r="D13" s="17" t="n">
        <v>0</v>
      </c>
      <c r="E13" s="17" t="n">
        <v>0</v>
      </c>
      <c r="F13" s="17" t="n">
        <v>0</v>
      </c>
      <c r="G13" s="17" t="n">
        <v>0</v>
      </c>
      <c r="H13" s="17" t="n">
        <v>0</v>
      </c>
      <c r="I13" s="17" t="n">
        <v>0</v>
      </c>
      <c r="J13" s="17" t="n">
        <v>0</v>
      </c>
      <c r="K13" s="17" t="n">
        <v>0</v>
      </c>
      <c r="L13" s="17" t="n">
        <v>0</v>
      </c>
      <c r="M13" s="17" t="n">
        <v>0</v>
      </c>
      <c r="N13" s="17" t="n">
        <v>0</v>
      </c>
      <c r="O13" s="18" t="n">
        <f aca="false">SUM(B13:N13)</f>
        <v>0</v>
      </c>
    </row>
    <row r="14" customFormat="false" ht="15" hidden="false" customHeight="false" outlineLevel="0" collapsed="false">
      <c r="A14" s="16" t="s">
        <v>43</v>
      </c>
      <c r="B14" s="17" t="n">
        <v>0</v>
      </c>
      <c r="C14" s="17" t="n">
        <v>0</v>
      </c>
      <c r="D14" s="17" t="n">
        <v>0</v>
      </c>
      <c r="E14" s="17" t="n">
        <v>0</v>
      </c>
      <c r="F14" s="17" t="n">
        <v>0</v>
      </c>
      <c r="G14" s="17" t="n">
        <v>0</v>
      </c>
      <c r="H14" s="17" t="n">
        <v>0</v>
      </c>
      <c r="I14" s="17" t="n">
        <v>0</v>
      </c>
      <c r="J14" s="17" t="n">
        <v>0</v>
      </c>
      <c r="K14" s="17" t="n">
        <v>0</v>
      </c>
      <c r="L14" s="17" t="n">
        <v>0</v>
      </c>
      <c r="M14" s="17" t="n">
        <v>0</v>
      </c>
      <c r="N14" s="17" t="n">
        <v>0</v>
      </c>
      <c r="O14" s="18" t="n">
        <f aca="false">SUM(B14:N14)</f>
        <v>0</v>
      </c>
    </row>
    <row r="15" customFormat="false" ht="15" hidden="false" customHeight="false" outlineLevel="0" collapsed="false">
      <c r="A15" s="19" t="s">
        <v>44</v>
      </c>
      <c r="B15" s="20" t="n">
        <f aca="false">SUM(B12:B14)</f>
        <v>52000</v>
      </c>
      <c r="C15" s="20" t="n">
        <f aca="false">SUM(C12:C14)</f>
        <v>48000</v>
      </c>
      <c r="D15" s="20" t="n">
        <f aca="false">SUM(D12:D14)</f>
        <v>61000</v>
      </c>
      <c r="E15" s="20" t="n">
        <f aca="false">SUM(E12:E14)</f>
        <v>55000</v>
      </c>
      <c r="F15" s="20" t="n">
        <f aca="false">SUM(F12:F14)</f>
        <v>47000</v>
      </c>
      <c r="G15" s="20" t="n">
        <f aca="false">SUM(G12:G14)</f>
        <v>58000</v>
      </c>
      <c r="H15" s="20" t="n">
        <f aca="false">SUM(H12:H14)</f>
        <v>62000</v>
      </c>
      <c r="I15" s="20" t="n">
        <f aca="false">SUM(I12:I14)</f>
        <v>50000</v>
      </c>
      <c r="J15" s="20" t="n">
        <f aca="false">SUM(J12:J14)</f>
        <v>49000</v>
      </c>
      <c r="K15" s="20" t="n">
        <f aca="false">SUM(K12:K14)</f>
        <v>57000</v>
      </c>
      <c r="L15" s="20" t="n">
        <f aca="false">SUM(L12:L14)</f>
        <v>60000</v>
      </c>
      <c r="M15" s="20" t="n">
        <f aca="false">SUM(M12:M14)</f>
        <v>54000</v>
      </c>
      <c r="N15" s="20" t="n">
        <f aca="false">SUM(N12:N14)</f>
        <v>58000</v>
      </c>
      <c r="O15" s="20" t="n">
        <f aca="false">SUM(O12:O14)</f>
        <v>711000</v>
      </c>
    </row>
    <row r="17" customFormat="false" ht="15" hidden="false" customHeight="false" outlineLevel="0" collapsed="false">
      <c r="A17" s="14" t="s">
        <v>45</v>
      </c>
      <c r="B17" s="15"/>
      <c r="C17" s="15"/>
      <c r="D17" s="15"/>
      <c r="E17" s="15"/>
      <c r="F17" s="15"/>
      <c r="G17" s="15"/>
      <c r="H17" s="15"/>
      <c r="I17" s="15"/>
      <c r="J17" s="15"/>
      <c r="K17" s="15"/>
      <c r="L17" s="15"/>
      <c r="M17" s="15"/>
      <c r="N17" s="15"/>
      <c r="O17" s="15"/>
    </row>
    <row r="18" customFormat="false" ht="15" hidden="false" customHeight="false" outlineLevel="0" collapsed="false">
      <c r="A18" s="16" t="s">
        <v>46</v>
      </c>
      <c r="B18" s="17" t="n">
        <v>21000</v>
      </c>
      <c r="C18" s="17" t="n">
        <v>24000</v>
      </c>
      <c r="D18" s="17" t="n">
        <v>19000</v>
      </c>
      <c r="E18" s="17" t="n">
        <v>26000</v>
      </c>
      <c r="F18" s="17" t="n">
        <v>22000</v>
      </c>
      <c r="G18" s="17" t="n">
        <v>25000</v>
      </c>
      <c r="H18" s="17" t="n">
        <v>20000</v>
      </c>
      <c r="I18" s="17" t="n">
        <v>27000</v>
      </c>
      <c r="J18" s="17" t="n">
        <v>21000</v>
      </c>
      <c r="K18" s="17" t="n">
        <v>24000</v>
      </c>
      <c r="L18" s="17" t="n">
        <v>22000</v>
      </c>
      <c r="M18" s="17" t="n">
        <v>26000</v>
      </c>
      <c r="N18" s="17" t="n">
        <v>23000</v>
      </c>
      <c r="O18" s="18" t="n">
        <f aca="false">SUM(B18:N18)</f>
        <v>300000</v>
      </c>
    </row>
    <row r="19" customFormat="false" ht="15" hidden="false" customHeight="false" outlineLevel="0" collapsed="false">
      <c r="A19" s="16" t="s">
        <v>47</v>
      </c>
      <c r="B19" s="17" t="n">
        <v>0</v>
      </c>
      <c r="C19" s="17" t="n">
        <v>0</v>
      </c>
      <c r="D19" s="17" t="n">
        <v>0</v>
      </c>
      <c r="E19" s="17" t="n">
        <v>42000</v>
      </c>
      <c r="F19" s="17" t="n">
        <v>0</v>
      </c>
      <c r="G19" s="17" t="n">
        <v>0</v>
      </c>
      <c r="H19" s="17" t="n">
        <v>0</v>
      </c>
      <c r="I19" s="17" t="n">
        <v>42000</v>
      </c>
      <c r="J19" s="17" t="n">
        <v>0</v>
      </c>
      <c r="K19" s="17" t="n">
        <v>0</v>
      </c>
      <c r="L19" s="17" t="n">
        <v>0</v>
      </c>
      <c r="M19" s="17" t="n">
        <v>0</v>
      </c>
      <c r="N19" s="17" t="n">
        <v>43000</v>
      </c>
      <c r="O19" s="18" t="n">
        <f aca="false">SUM(B19:N19)</f>
        <v>127000</v>
      </c>
    </row>
    <row r="20" customFormat="false" ht="15" hidden="false" customHeight="false" outlineLevel="0" collapsed="false">
      <c r="A20" s="16" t="s">
        <v>48</v>
      </c>
      <c r="B20" s="17" t="n">
        <v>0</v>
      </c>
      <c r="C20" s="17" t="n">
        <v>24000</v>
      </c>
      <c r="D20" s="17" t="n">
        <v>0</v>
      </c>
      <c r="E20" s="17" t="n">
        <v>0</v>
      </c>
      <c r="F20" s="17" t="n">
        <v>0</v>
      </c>
      <c r="G20" s="17" t="n">
        <v>24000</v>
      </c>
      <c r="H20" s="17" t="n">
        <v>0</v>
      </c>
      <c r="I20" s="17" t="n">
        <v>0</v>
      </c>
      <c r="J20" s="17" t="n">
        <v>0</v>
      </c>
      <c r="K20" s="17" t="n">
        <v>24500</v>
      </c>
      <c r="L20" s="17" t="n">
        <v>0</v>
      </c>
      <c r="M20" s="17" t="n">
        <v>0</v>
      </c>
      <c r="N20" s="17" t="n">
        <v>0</v>
      </c>
      <c r="O20" s="18" t="n">
        <f aca="false">SUM(B20:N20)</f>
        <v>72500</v>
      </c>
    </row>
    <row r="21" customFormat="false" ht="15" hidden="false" customHeight="false" outlineLevel="0" collapsed="false">
      <c r="A21" s="16" t="s">
        <v>49</v>
      </c>
      <c r="B21" s="17" t="n">
        <v>0</v>
      </c>
      <c r="C21" s="17" t="n">
        <v>14000</v>
      </c>
      <c r="D21" s="17" t="n">
        <v>0</v>
      </c>
      <c r="E21" s="17" t="n">
        <v>0</v>
      </c>
      <c r="F21" s="17" t="n">
        <v>0</v>
      </c>
      <c r="G21" s="17" t="n">
        <v>14000</v>
      </c>
      <c r="H21" s="17" t="n">
        <v>0</v>
      </c>
      <c r="I21" s="17" t="n">
        <v>0</v>
      </c>
      <c r="J21" s="17" t="n">
        <v>0</v>
      </c>
      <c r="K21" s="17" t="n">
        <v>14200</v>
      </c>
      <c r="L21" s="17" t="n">
        <v>0</v>
      </c>
      <c r="M21" s="17" t="n">
        <v>0</v>
      </c>
      <c r="N21" s="17" t="n">
        <v>0</v>
      </c>
      <c r="O21" s="18" t="n">
        <f aca="false">SUM(B21:N21)</f>
        <v>42200</v>
      </c>
    </row>
    <row r="22" customFormat="false" ht="15" hidden="false" customHeight="false" outlineLevel="0" collapsed="false">
      <c r="A22" s="16" t="s">
        <v>50</v>
      </c>
      <c r="B22" s="17" t="n">
        <v>0</v>
      </c>
      <c r="C22" s="17" t="n">
        <v>0</v>
      </c>
      <c r="D22" s="17" t="n">
        <v>31000</v>
      </c>
      <c r="E22" s="17" t="n">
        <v>0</v>
      </c>
      <c r="F22" s="17" t="n">
        <v>0</v>
      </c>
      <c r="G22" s="17" t="n">
        <v>0</v>
      </c>
      <c r="H22" s="17" t="n">
        <v>0</v>
      </c>
      <c r="I22" s="17" t="n">
        <v>29000</v>
      </c>
      <c r="J22" s="17" t="n">
        <v>0</v>
      </c>
      <c r="K22" s="17" t="n">
        <v>0</v>
      </c>
      <c r="L22" s="17" t="n">
        <v>0</v>
      </c>
      <c r="M22" s="17" t="n">
        <v>0</v>
      </c>
      <c r="N22" s="17" t="n">
        <v>33000</v>
      </c>
      <c r="O22" s="18" t="n">
        <f aca="false">SUM(B22:N22)</f>
        <v>93000</v>
      </c>
    </row>
    <row r="23" customFormat="false" ht="15" hidden="false" customHeight="false" outlineLevel="0" collapsed="false">
      <c r="A23" s="16" t="s">
        <v>51</v>
      </c>
      <c r="B23" s="17" t="n">
        <v>6500</v>
      </c>
      <c r="C23" s="17" t="n">
        <v>0</v>
      </c>
      <c r="D23" s="17" t="n">
        <v>0</v>
      </c>
      <c r="E23" s="17" t="n">
        <v>0</v>
      </c>
      <c r="F23" s="17" t="n">
        <v>6500</v>
      </c>
      <c r="G23" s="17" t="n">
        <v>0</v>
      </c>
      <c r="H23" s="17" t="n">
        <v>0</v>
      </c>
      <c r="I23" s="17" t="n">
        <v>0</v>
      </c>
      <c r="J23" s="17" t="n">
        <v>6500</v>
      </c>
      <c r="K23" s="17" t="n">
        <v>0</v>
      </c>
      <c r="L23" s="17" t="n">
        <v>0</v>
      </c>
      <c r="M23" s="17" t="n">
        <v>0</v>
      </c>
      <c r="N23" s="17" t="n">
        <v>6500</v>
      </c>
      <c r="O23" s="18" t="n">
        <f aca="false">SUM(B23:N23)</f>
        <v>26000</v>
      </c>
    </row>
    <row r="24" customFormat="false" ht="15" hidden="false" customHeight="false" outlineLevel="0" collapsed="false">
      <c r="A24" s="16" t="s">
        <v>52</v>
      </c>
      <c r="B24" s="17" t="n">
        <v>0</v>
      </c>
      <c r="C24" s="17" t="n">
        <v>0</v>
      </c>
      <c r="D24" s="17" t="n">
        <v>0</v>
      </c>
      <c r="E24" s="17" t="n">
        <v>8000</v>
      </c>
      <c r="F24" s="17" t="n">
        <v>0</v>
      </c>
      <c r="G24" s="17" t="n">
        <v>0</v>
      </c>
      <c r="H24" s="17" t="n">
        <v>0</v>
      </c>
      <c r="I24" s="17" t="n">
        <v>8000</v>
      </c>
      <c r="J24" s="17" t="n">
        <v>0</v>
      </c>
      <c r="K24" s="17" t="n">
        <v>0</v>
      </c>
      <c r="L24" s="17" t="n">
        <v>0</v>
      </c>
      <c r="M24" s="17" t="n">
        <v>8000</v>
      </c>
      <c r="N24" s="17" t="n">
        <v>0</v>
      </c>
      <c r="O24" s="18" t="n">
        <f aca="false">SUM(B24:N24)</f>
        <v>24000</v>
      </c>
    </row>
    <row r="25" customFormat="false" ht="15" hidden="false" customHeight="false" outlineLevel="0" collapsed="false">
      <c r="A25" s="16" t="s">
        <v>53</v>
      </c>
      <c r="B25" s="17" t="n">
        <v>0</v>
      </c>
      <c r="C25" s="17" t="n">
        <v>0</v>
      </c>
      <c r="D25" s="17" t="n">
        <v>4500</v>
      </c>
      <c r="E25" s="17" t="n">
        <v>0</v>
      </c>
      <c r="F25" s="17" t="n">
        <v>0</v>
      </c>
      <c r="G25" s="17" t="n">
        <v>0</v>
      </c>
      <c r="H25" s="17" t="n">
        <v>4500</v>
      </c>
      <c r="I25" s="17" t="n">
        <v>0</v>
      </c>
      <c r="J25" s="17" t="n">
        <v>0</v>
      </c>
      <c r="K25" s="17" t="n">
        <v>0</v>
      </c>
      <c r="L25" s="17" t="n">
        <v>4500</v>
      </c>
      <c r="M25" s="17" t="n">
        <v>0</v>
      </c>
      <c r="N25" s="17" t="n">
        <v>0</v>
      </c>
      <c r="O25" s="18" t="n">
        <f aca="false">SUM(B25:N25)</f>
        <v>13500</v>
      </c>
    </row>
    <row r="26" customFormat="false" ht="15" hidden="false" customHeight="false" outlineLevel="0" collapsed="false">
      <c r="A26" s="16" t="s">
        <v>54</v>
      </c>
      <c r="B26" s="17" t="n">
        <v>0</v>
      </c>
      <c r="C26" s="17" t="n">
        <v>0</v>
      </c>
      <c r="D26" s="17" t="n">
        <v>0</v>
      </c>
      <c r="E26" s="17" t="n">
        <v>0</v>
      </c>
      <c r="F26" s="17" t="n">
        <v>0</v>
      </c>
      <c r="G26" s="17" t="n">
        <v>18000</v>
      </c>
      <c r="H26" s="17" t="n">
        <v>0</v>
      </c>
      <c r="I26" s="17" t="n">
        <v>0</v>
      </c>
      <c r="J26" s="17" t="n">
        <v>0</v>
      </c>
      <c r="K26" s="17" t="n">
        <v>0</v>
      </c>
      <c r="L26" s="17" t="n">
        <v>0</v>
      </c>
      <c r="M26" s="17" t="n">
        <v>0</v>
      </c>
      <c r="N26" s="17" t="n">
        <v>0</v>
      </c>
      <c r="O26" s="18" t="n">
        <f aca="false">SUM(B26:N26)</f>
        <v>18000</v>
      </c>
    </row>
    <row r="27" customFormat="false" ht="15" hidden="false" customHeight="false" outlineLevel="0" collapsed="false">
      <c r="A27" s="16" t="s">
        <v>55</v>
      </c>
      <c r="B27" s="17" t="n">
        <v>2500</v>
      </c>
      <c r="C27" s="17" t="n">
        <v>2500</v>
      </c>
      <c r="D27" s="17" t="n">
        <v>2500</v>
      </c>
      <c r="E27" s="17" t="n">
        <v>2500</v>
      </c>
      <c r="F27" s="17" t="n">
        <v>2500</v>
      </c>
      <c r="G27" s="17" t="n">
        <v>2500</v>
      </c>
      <c r="H27" s="17" t="n">
        <v>2500</v>
      </c>
      <c r="I27" s="17" t="n">
        <v>2500</v>
      </c>
      <c r="J27" s="17" t="n">
        <v>2500</v>
      </c>
      <c r="K27" s="17" t="n">
        <v>2500</v>
      </c>
      <c r="L27" s="17" t="n">
        <v>2500</v>
      </c>
      <c r="M27" s="17" t="n">
        <v>2500</v>
      </c>
      <c r="N27" s="17" t="n">
        <v>2500</v>
      </c>
      <c r="O27" s="18" t="n">
        <f aca="false">SUM(B27:N27)</f>
        <v>32500</v>
      </c>
    </row>
    <row r="28" customFormat="false" ht="15" hidden="false" customHeight="false" outlineLevel="0" collapsed="false">
      <c r="A28" s="19" t="s">
        <v>56</v>
      </c>
      <c r="B28" s="20" t="n">
        <f aca="false">SUM(B18:B27)</f>
        <v>30000</v>
      </c>
      <c r="C28" s="20" t="n">
        <f aca="false">SUM(C18:C27)</f>
        <v>64500</v>
      </c>
      <c r="D28" s="20" t="n">
        <f aca="false">SUM(D18:D27)</f>
        <v>57000</v>
      </c>
      <c r="E28" s="20" t="n">
        <f aca="false">SUM(E18:E27)</f>
        <v>78500</v>
      </c>
      <c r="F28" s="20" t="n">
        <f aca="false">SUM(F18:F27)</f>
        <v>31000</v>
      </c>
      <c r="G28" s="20" t="n">
        <f aca="false">SUM(G18:G27)</f>
        <v>83500</v>
      </c>
      <c r="H28" s="20" t="n">
        <f aca="false">SUM(H18:H27)</f>
        <v>27000</v>
      </c>
      <c r="I28" s="20" t="n">
        <f aca="false">SUM(I18:I27)</f>
        <v>108500</v>
      </c>
      <c r="J28" s="20" t="n">
        <f aca="false">SUM(J18:J27)</f>
        <v>30000</v>
      </c>
      <c r="K28" s="20" t="n">
        <f aca="false">SUM(K18:K27)</f>
        <v>65200</v>
      </c>
      <c r="L28" s="20" t="n">
        <f aca="false">SUM(L18:L27)</f>
        <v>29000</v>
      </c>
      <c r="M28" s="20" t="n">
        <f aca="false">SUM(M18:M27)</f>
        <v>36500</v>
      </c>
      <c r="N28" s="20" t="n">
        <f aca="false">SUM(N18:N27)</f>
        <v>108000</v>
      </c>
      <c r="O28" s="20" t="n">
        <f aca="false">SUM(O18:O27)</f>
        <v>748700</v>
      </c>
    </row>
    <row r="30" customFormat="false" ht="15" hidden="false" customHeight="false" outlineLevel="0" collapsed="false">
      <c r="A30" s="14" t="s">
        <v>57</v>
      </c>
      <c r="B30" s="15"/>
      <c r="C30" s="15"/>
      <c r="D30" s="15"/>
      <c r="E30" s="15"/>
      <c r="F30" s="15"/>
      <c r="G30" s="15"/>
      <c r="H30" s="15"/>
      <c r="I30" s="15"/>
      <c r="J30" s="15"/>
      <c r="K30" s="15"/>
      <c r="L30" s="15"/>
      <c r="M30" s="15"/>
      <c r="N30" s="15"/>
      <c r="O30" s="15"/>
    </row>
    <row r="31" customFormat="false" ht="15" hidden="false" customHeight="false" outlineLevel="0" collapsed="false">
      <c r="A31" s="19" t="s">
        <v>58</v>
      </c>
      <c r="B31" s="18" t="n">
        <f aca="false">B15-B28</f>
        <v>22000</v>
      </c>
      <c r="C31" s="18" t="n">
        <f aca="false">C15-C28</f>
        <v>-16500</v>
      </c>
      <c r="D31" s="18" t="n">
        <f aca="false">D15-D28</f>
        <v>4000</v>
      </c>
      <c r="E31" s="18" t="n">
        <f aca="false">E15-E28</f>
        <v>-23500</v>
      </c>
      <c r="F31" s="18" t="n">
        <f aca="false">F15-F28</f>
        <v>16000</v>
      </c>
      <c r="G31" s="18" t="n">
        <f aca="false">G15-G28</f>
        <v>-25500</v>
      </c>
      <c r="H31" s="18" t="n">
        <f aca="false">H15-H28</f>
        <v>35000</v>
      </c>
      <c r="I31" s="18" t="n">
        <f aca="false">I15-I28</f>
        <v>-58500</v>
      </c>
      <c r="J31" s="18" t="n">
        <f aca="false">J15-J28</f>
        <v>19000</v>
      </c>
      <c r="K31" s="18" t="n">
        <f aca="false">K15-K28</f>
        <v>-8200</v>
      </c>
      <c r="L31" s="18" t="n">
        <f aca="false">L15-L28</f>
        <v>31000</v>
      </c>
      <c r="M31" s="18" t="n">
        <f aca="false">M15-M28</f>
        <v>17500</v>
      </c>
      <c r="N31" s="18" t="n">
        <f aca="false">N15-N28</f>
        <v>-50000</v>
      </c>
      <c r="O31" s="18" t="n">
        <f aca="false">O15-O28</f>
        <v>-37700</v>
      </c>
    </row>
    <row r="32" customFormat="false" ht="15" hidden="false" customHeight="false" outlineLevel="0" collapsed="false">
      <c r="A32" s="16" t="s">
        <v>59</v>
      </c>
      <c r="B32" s="21" t="n">
        <f aca="false">$B$5</f>
        <v>85000</v>
      </c>
      <c r="C32" s="21" t="n">
        <f aca="false">B33</f>
        <v>107000</v>
      </c>
      <c r="D32" s="21" t="n">
        <f aca="false">C33</f>
        <v>90500</v>
      </c>
      <c r="E32" s="21" t="n">
        <f aca="false">D33</f>
        <v>94500</v>
      </c>
      <c r="F32" s="21" t="n">
        <f aca="false">E33</f>
        <v>71000</v>
      </c>
      <c r="G32" s="21" t="n">
        <f aca="false">F33</f>
        <v>87000</v>
      </c>
      <c r="H32" s="21" t="n">
        <f aca="false">G33</f>
        <v>61500</v>
      </c>
      <c r="I32" s="21" t="n">
        <f aca="false">H33</f>
        <v>96500</v>
      </c>
      <c r="J32" s="21" t="n">
        <f aca="false">I33</f>
        <v>38000</v>
      </c>
      <c r="K32" s="21" t="n">
        <f aca="false">J33</f>
        <v>57000</v>
      </c>
      <c r="L32" s="21" t="n">
        <f aca="false">K33</f>
        <v>48800</v>
      </c>
      <c r="M32" s="21" t="n">
        <f aca="false">L33</f>
        <v>79800</v>
      </c>
      <c r="N32" s="21" t="n">
        <f aca="false">M33</f>
        <v>97300</v>
      </c>
    </row>
    <row r="33" customFormat="false" ht="15" hidden="false" customHeight="false" outlineLevel="0" collapsed="false">
      <c r="A33" s="22" t="s">
        <v>60</v>
      </c>
      <c r="B33" s="23" t="n">
        <f aca="false">B32+B31</f>
        <v>107000</v>
      </c>
      <c r="C33" s="23" t="n">
        <f aca="false">C32+C31</f>
        <v>90500</v>
      </c>
      <c r="D33" s="23" t="n">
        <f aca="false">D32+D31</f>
        <v>94500</v>
      </c>
      <c r="E33" s="23" t="n">
        <f aca="false">E32+E31</f>
        <v>71000</v>
      </c>
      <c r="F33" s="23" t="n">
        <f aca="false">F32+F31</f>
        <v>87000</v>
      </c>
      <c r="G33" s="23" t="n">
        <f aca="false">G32+G31</f>
        <v>61500</v>
      </c>
      <c r="H33" s="23" t="n">
        <f aca="false">H32+H31</f>
        <v>96500</v>
      </c>
      <c r="I33" s="23" t="n">
        <f aca="false">I32+I31</f>
        <v>38000</v>
      </c>
      <c r="J33" s="23" t="n">
        <f aca="false">J32+J31</f>
        <v>57000</v>
      </c>
      <c r="K33" s="23" t="n">
        <f aca="false">K32+K31</f>
        <v>48800</v>
      </c>
      <c r="L33" s="23" t="n">
        <f aca="false">L32+L31</f>
        <v>79800</v>
      </c>
      <c r="M33" s="23" t="n">
        <f aca="false">M32+M31</f>
        <v>97300</v>
      </c>
      <c r="N33" s="23" t="n">
        <f aca="false">N32+N31</f>
        <v>47300</v>
      </c>
    </row>
    <row r="34" customFormat="false" ht="15" hidden="false" customHeight="false" outlineLevel="0" collapsed="false">
      <c r="A34" s="16" t="s">
        <v>61</v>
      </c>
      <c r="B34" s="21" t="n">
        <f aca="false">B33-$B$6</f>
        <v>47000</v>
      </c>
      <c r="C34" s="21" t="n">
        <f aca="false">C33-$B$6</f>
        <v>30500</v>
      </c>
      <c r="D34" s="21" t="n">
        <f aca="false">D33-$B$6</f>
        <v>34500</v>
      </c>
      <c r="E34" s="21" t="n">
        <f aca="false">E33-$B$6</f>
        <v>11000</v>
      </c>
      <c r="F34" s="21" t="n">
        <f aca="false">F33-$B$6</f>
        <v>27000</v>
      </c>
      <c r="G34" s="21" t="n">
        <f aca="false">G33-$B$6</f>
        <v>1500</v>
      </c>
      <c r="H34" s="21" t="n">
        <f aca="false">H33-$B$6</f>
        <v>36500</v>
      </c>
      <c r="I34" s="21" t="n">
        <f aca="false">I33-$B$6</f>
        <v>-22000</v>
      </c>
      <c r="J34" s="21" t="n">
        <f aca="false">J33-$B$6</f>
        <v>-3000</v>
      </c>
      <c r="K34" s="21" t="n">
        <f aca="false">K33-$B$6</f>
        <v>-11200</v>
      </c>
      <c r="L34" s="21" t="n">
        <f aca="false">L33-$B$6</f>
        <v>19800</v>
      </c>
      <c r="M34" s="21" t="n">
        <f aca="false">M33-$B$6</f>
        <v>37300</v>
      </c>
      <c r="N34" s="21" t="n">
        <f aca="false">N33-$B$6</f>
        <v>-12700</v>
      </c>
    </row>
    <row r="35" customFormat="false" ht="15" hidden="false" customHeight="false" outlineLevel="0" collapsed="false">
      <c r="A35" s="16" t="s">
        <v>62</v>
      </c>
      <c r="B35" s="24" t="str">
        <f aca="false">IF(AND($B$6&lt;&gt;"",B34&lt;0),"Alle puskurin","")</f>
        <v/>
      </c>
      <c r="C35" s="24" t="str">
        <f aca="false">IF(AND($B$6&lt;&gt;"",C34&lt;0),"Alle puskurin","")</f>
        <v/>
      </c>
      <c r="D35" s="24" t="str">
        <f aca="false">IF(AND($B$6&lt;&gt;"",D34&lt;0),"Alle puskurin","")</f>
        <v/>
      </c>
      <c r="E35" s="24" t="str">
        <f aca="false">IF(AND($B$6&lt;&gt;"",E34&lt;0),"Alle puskurin","")</f>
        <v/>
      </c>
      <c r="F35" s="24" t="str">
        <f aca="false">IF(AND($B$6&lt;&gt;"",F34&lt;0),"Alle puskurin","")</f>
        <v/>
      </c>
      <c r="G35" s="24" t="str">
        <f aca="false">IF(AND($B$6&lt;&gt;"",G34&lt;0),"Alle puskurin","")</f>
        <v/>
      </c>
      <c r="H35" s="24" t="str">
        <f aca="false">IF(AND($B$6&lt;&gt;"",H34&lt;0),"Alle puskurin","")</f>
        <v/>
      </c>
      <c r="I35" s="24" t="str">
        <f aca="false">IF(AND($B$6&lt;&gt;"",I34&lt;0),"Alle puskurin","")</f>
        <v>Alle puskurin</v>
      </c>
      <c r="J35" s="24" t="str">
        <f aca="false">IF(AND($B$6&lt;&gt;"",J34&lt;0),"Alle puskurin","")</f>
        <v>Alle puskurin</v>
      </c>
      <c r="K35" s="24" t="str">
        <f aca="false">IF(AND($B$6&lt;&gt;"",K34&lt;0),"Alle puskurin","")</f>
        <v>Alle puskurin</v>
      </c>
      <c r="L35" s="24" t="str">
        <f aca="false">IF(AND($B$6&lt;&gt;"",L34&lt;0),"Alle puskurin","")</f>
        <v/>
      </c>
      <c r="M35" s="24" t="str">
        <f aca="false">IF(AND($B$6&lt;&gt;"",M34&lt;0),"Alle puskurin","")</f>
        <v/>
      </c>
      <c r="N35" s="24" t="str">
        <f aca="false">IF(AND($B$6&lt;&gt;"",N34&lt;0),"Alle puskurin","")</f>
        <v>Alle puskurin</v>
      </c>
    </row>
    <row r="37" customFormat="false" ht="15" hidden="false" customHeight="false" outlineLevel="0" collapsed="false">
      <c r="A37" s="19" t="s">
        <v>63</v>
      </c>
      <c r="B37" s="18" t="n">
        <f aca="false">MIN(B33:N33)</f>
        <v>38000</v>
      </c>
    </row>
    <row r="38" customFormat="false" ht="15" hidden="false" customHeight="false" outlineLevel="0" collapsed="false">
      <c r="A38" s="16" t="s">
        <v>64</v>
      </c>
      <c r="B38" s="16" t="str">
        <f aca="false">INDEX(B8:N8,MATCH(MIN(B33:N33),B33:N33,0))</f>
        <v>Vko 8</v>
      </c>
    </row>
    <row r="39" customFormat="false" ht="15" hidden="false" customHeight="false" outlineLevel="0" collapsed="false">
      <c r="A39" s="16" t="s">
        <v>65</v>
      </c>
      <c r="B39" s="16" t="n">
        <f aca="false">IF($B$6="",0,COUNTIF(B34:N34,"&lt;0"))</f>
        <v>4</v>
      </c>
    </row>
  </sheetData>
  <conditionalFormatting sqref="B33:N33">
    <cfRule type="expression" priority="2" aboveAverage="0" equalAverage="0" bottom="0" percent="0" rank="0" text="" dxfId="0">
      <formula>AND($B$6&lt;&gt;"",B33&lt;$B$6)</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2026-10-17T07:06:56Z</dcterms:created>
  <dc:creator>openpyxl</dc:creator>
  <dc:description/>
  <dc:language>en-US</dc:language>
  <cp:lastModifiedBy/>
  <dcterms:modified xsi:type="dcterms:W3CDTF">2026-10-17T07:06:56Z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